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<sst xmlns="http://schemas.openxmlformats.org/spreadsheetml/2006/main" count="76" uniqueCount="42">
  <si>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</si>
  <si>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</si>
  <si>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</si>
  <si>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</si>
  <si>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</si>
  <si>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</si>
  <si>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</si>
  <si>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</si>
  <si>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</si>
  <si>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</si>
  <si>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</si>
  <si>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</si>
  <si>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</si>
  <si>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</si>
  <si>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</si>
  <si>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</si>
  <si>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1.1. Заробітная плата робіт. З ком. 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</si>
  <si>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</si>
  <si>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</si>
  <si>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</si>
  <si>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</si>
  <si>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</si>
  <si>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</si>
  <si>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</si>
  <si>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</si>
  <si>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</si>
  <si>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</si>
  <si>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</si>
  <si>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</si>
  <si>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</si>
  <si>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грн/</t>
  </si>
  <si>
    <t>2.1. Заробітная плата</t>
  </si>
  <si>
    <t>Розрахунок тарифів по вул.20 Дистанції колії2,4,6</t>
  </si>
  <si>
    <t>Гончара19,21, Вернадського6</t>
  </si>
  <si>
    <t>2.Витрати по обслуговуванню димовентиляційних каналів</t>
  </si>
  <si>
    <t>3.Витрати робіт з підготовки житлового фонду до роботи в осінньо-зимовий період</t>
  </si>
  <si>
    <t xml:space="preserve">4.Витрати з освітлення місць загального користування, технічне обслуговування </t>
  </si>
  <si>
    <t>4.2. Заробітная плата</t>
  </si>
  <si>
    <t>4.3. Нарахування на ЗП ЄСВ 22%</t>
  </si>
  <si>
    <t>4.4. Матеріали</t>
  </si>
  <si>
    <t>4.5. Накладні витрати</t>
  </si>
  <si>
    <t>4.1. Вартість електроенергії, послуга з розподілу електроенергії(479кВт)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</si>
</sst>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zoomScalePageLayoutView="0" workbookViewId="0" topLeftCell="B29">
      <selection activeCell="I45" sqref="I45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7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32</v>
      </c>
    </row>
    <row r="3" ht="20.25">
      <c r="B3" s="4" t="s">
        <v>33</v>
      </c>
    </row>
    <row r="4" spans="2:10" ht="12.75">
      <c r="B4" t="s">
        <v>1</v>
      </c>
      <c r="D4">
        <v>3788.5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I5">
        <v>640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/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I8">
        <v>0.21</v>
      </c>
      <c r="J8" t="s">
        <v>9</v>
      </c>
    </row>
    <row r="10" ht="12.75">
      <c r="B10" t="s">
        <v>10</v>
      </c>
    </row>
    <row r="11" spans="2:10" ht="12.75">
      <c r="B11" t="s">
        <v>16</v>
      </c>
      <c r="I11" s="1">
        <f>B1*I8</f>
        <v>876.3299999999999</v>
      </c>
      <c r="J11" s="1" t="s">
        <v>15</v>
      </c>
    </row>
    <row r="12" spans="2:10" ht="12.75">
      <c r="B12" t="s">
        <v>11</v>
      </c>
      <c r="I12" s="1">
        <f>I11*22%</f>
        <v>192.7926</v>
      </c>
      <c r="J12" s="1" t="s">
        <v>15</v>
      </c>
    </row>
    <row r="13" spans="2:10" ht="12.75">
      <c r="B13" t="s">
        <v>12</v>
      </c>
      <c r="I13" s="1">
        <v>30.81</v>
      </c>
      <c r="J13" s="1" t="s">
        <v>15</v>
      </c>
    </row>
    <row r="14" spans="2:10" ht="12.75">
      <c r="B14" t="s">
        <v>13</v>
      </c>
      <c r="I14" s="1">
        <f>(I11+I12+I13)*56%</f>
        <v>615.962256</v>
      </c>
      <c r="J14" s="1" t="s">
        <v>15</v>
      </c>
    </row>
    <row r="16" spans="2:9" ht="12.75">
      <c r="B16" s="1">
        <f>I11+I12+I13+I14</f>
        <v>1715.894856</v>
      </c>
      <c r="C16" t="s">
        <v>30</v>
      </c>
      <c r="D16" s="1">
        <f>D4</f>
        <v>3788.5</v>
      </c>
      <c r="E16" t="s">
        <v>27</v>
      </c>
      <c r="F16">
        <f>B16/D4</f>
        <v>0.4529219627821037</v>
      </c>
      <c r="G16" t="s">
        <v>15</v>
      </c>
      <c r="H16" s="2"/>
      <c r="I16" s="1"/>
    </row>
    <row r="19" ht="12.75">
      <c r="B19" t="s">
        <v>34</v>
      </c>
    </row>
    <row r="20" spans="2:10" ht="12.75">
      <c r="B20" t="s">
        <v>31</v>
      </c>
      <c r="I20" s="7">
        <f>0.05298*D25</f>
        <v>200.71473</v>
      </c>
      <c r="J20" s="1" t="s">
        <v>15</v>
      </c>
    </row>
    <row r="21" spans="2:10" ht="12.75">
      <c r="B21" t="s">
        <v>17</v>
      </c>
      <c r="I21" s="7">
        <f>I20*22%</f>
        <v>44.1572406</v>
      </c>
      <c r="J21" s="1" t="s">
        <v>15</v>
      </c>
    </row>
    <row r="22" spans="2:10" ht="12.75">
      <c r="B22" t="s">
        <v>18</v>
      </c>
      <c r="I22" s="7">
        <v>71.78</v>
      </c>
      <c r="J22" s="1" t="s">
        <v>15</v>
      </c>
    </row>
    <row r="23" spans="2:10" ht="12.75">
      <c r="B23" t="s">
        <v>19</v>
      </c>
      <c r="I23" s="7">
        <f>(I20+I21+I22)*56%</f>
        <v>177.32510353600003</v>
      </c>
      <c r="J23" s="1" t="s">
        <v>15</v>
      </c>
    </row>
    <row r="25" spans="2:9" ht="12.75">
      <c r="B25" s="7">
        <f>SUM(I20:I23)</f>
        <v>493.97707413600006</v>
      </c>
      <c r="C25" t="s">
        <v>30</v>
      </c>
      <c r="D25">
        <f>D4</f>
        <v>3788.5</v>
      </c>
      <c r="E25" t="s">
        <v>14</v>
      </c>
      <c r="F25" s="8">
        <f>B25/D25</f>
        <v>0.13038856384743303</v>
      </c>
      <c r="G25" s="1" t="s">
        <v>15</v>
      </c>
      <c r="I25" s="1"/>
    </row>
    <row r="28" ht="12.75">
      <c r="B28" t="s">
        <v>35</v>
      </c>
    </row>
    <row r="29" ht="12.75">
      <c r="B29" t="s">
        <v>28</v>
      </c>
    </row>
    <row r="30" spans="2:10" ht="12.75">
      <c r="B30" t="s">
        <v>20</v>
      </c>
      <c r="I30" s="7">
        <f>0.73116*D35</f>
        <v>2769.99966</v>
      </c>
      <c r="J30" s="1" t="s">
        <v>15</v>
      </c>
    </row>
    <row r="31" spans="2:10" ht="12.75">
      <c r="B31" t="s">
        <v>21</v>
      </c>
      <c r="I31" s="7">
        <f>I30*22%</f>
        <v>609.3999252</v>
      </c>
      <c r="J31" s="1" t="s">
        <v>15</v>
      </c>
    </row>
    <row r="32" spans="2:10" ht="12.75">
      <c r="B32" t="s">
        <v>22</v>
      </c>
      <c r="I32" s="7">
        <v>609.45</v>
      </c>
      <c r="J32" s="1" t="s">
        <v>15</v>
      </c>
    </row>
    <row r="33" spans="2:10" ht="12.75">
      <c r="B33" t="s">
        <v>23</v>
      </c>
      <c r="I33" s="7">
        <f>(I30+I31+I32)*56%</f>
        <v>2233.755767712</v>
      </c>
      <c r="J33" s="1" t="s">
        <v>15</v>
      </c>
    </row>
    <row r="35" spans="2:9" ht="12.75">
      <c r="B35" s="7">
        <f>SUM(I30:I33)</f>
        <v>6222.605352912</v>
      </c>
      <c r="C35" t="s">
        <v>30</v>
      </c>
      <c r="D35">
        <f>D4</f>
        <v>3788.5</v>
      </c>
      <c r="E35" t="s">
        <v>14</v>
      </c>
      <c r="F35" s="8">
        <f>B35/D35</f>
        <v>1.6424984434240464</v>
      </c>
      <c r="G35" s="1" t="s">
        <v>15</v>
      </c>
      <c r="I35" s="1"/>
    </row>
    <row r="38" ht="12.75">
      <c r="B38" t="s">
        <v>36</v>
      </c>
    </row>
    <row r="39" ht="12.75">
      <c r="B39" t="s">
        <v>29</v>
      </c>
    </row>
    <row r="40" spans="2:10" ht="12.75">
      <c r="B40" t="s">
        <v>41</v>
      </c>
      <c r="I40" s="7">
        <f>479*1.4</f>
        <v>670.5999999999999</v>
      </c>
      <c r="J40" s="1" t="s">
        <v>15</v>
      </c>
    </row>
    <row r="41" spans="2:10" ht="12.75">
      <c r="B41" t="s">
        <v>37</v>
      </c>
      <c r="I41" s="7">
        <f>0.09136*D46</f>
        <v>346.11735999999996</v>
      </c>
      <c r="J41" s="1" t="s">
        <v>15</v>
      </c>
    </row>
    <row r="42" spans="2:10" ht="12.75">
      <c r="B42" t="s">
        <v>38</v>
      </c>
      <c r="I42" s="7">
        <f>I41*22%</f>
        <v>76.14581919999999</v>
      </c>
      <c r="J42" s="1" t="s">
        <v>15</v>
      </c>
    </row>
    <row r="43" spans="2:10" ht="12.75">
      <c r="B43" t="s">
        <v>39</v>
      </c>
      <c r="I43" s="7">
        <v>19.77</v>
      </c>
      <c r="J43" s="1" t="s">
        <v>15</v>
      </c>
    </row>
    <row r="44" spans="2:10" ht="12.75">
      <c r="B44" t="s">
        <v>40</v>
      </c>
      <c r="I44" s="7">
        <f>(I41+I42)*20%</f>
        <v>84.45263584</v>
      </c>
      <c r="J44" s="1" t="s">
        <v>15</v>
      </c>
    </row>
    <row r="46" spans="2:9" ht="12.75">
      <c r="B46" s="7">
        <f>SUM(I40:I44)</f>
        <v>1197.08581504</v>
      </c>
      <c r="C46" s="8" t="s">
        <v>30</v>
      </c>
      <c r="D46" s="8">
        <f>D4</f>
        <v>3788.5</v>
      </c>
      <c r="E46" s="8" t="s">
        <v>14</v>
      </c>
      <c r="F46" s="8">
        <f>B46/D46</f>
        <v>0.31597883464167875</v>
      </c>
      <c r="G46" s="1" t="s">
        <v>15</v>
      </c>
      <c r="I46" s="1"/>
    </row>
    <row r="48" spans="2:6" ht="12.75">
      <c r="B48" t="s">
        <v>24</v>
      </c>
      <c r="D48" s="5">
        <f>F16+F25+F35+F46</f>
        <v>2.5417878046952618</v>
      </c>
      <c r="E48" s="1" t="s">
        <v>15</v>
      </c>
      <c r="F48" s="1"/>
    </row>
    <row r="49" spans="2:6" ht="12.75">
      <c r="B49" t="s">
        <v>25</v>
      </c>
      <c r="D49" s="5">
        <f>D48*20%</f>
        <v>0.5083575609390524</v>
      </c>
      <c r="E49" s="1" t="s">
        <v>15</v>
      </c>
      <c r="F49" s="1"/>
    </row>
    <row r="50" spans="2:6" ht="12.75">
      <c r="B50" t="s">
        <v>26</v>
      </c>
      <c r="D50" s="6">
        <f>SUM(D48:D49)</f>
        <v>3.050145365634314</v>
      </c>
      <c r="E50" s="1" t="s">
        <v>15</v>
      </c>
      <c r="F50" s="1"/>
    </row>
    <row r="52" ht="12.75">
      <c r="I52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2019-01-14T14:11:35Z</dcterms:modified>
  <cp:category/>
  <cp:version/>
  <cp:contentType/>
  <cp:contentStatus/>
</cp:coreProperties>
</file>